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94 Оборудование компьютерное\ЗК МСП СКС-2494\"/>
    </mc:Choice>
  </mc:AlternateContent>
  <bookViews>
    <workbookView xWindow="0" yWindow="0" windowWidth="21570" windowHeight="906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Обоснование!$A$17:$AD$23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Обоснование!$A$1:$AE$40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0" i="1" l="1"/>
  <c r="AB20" i="1" s="1"/>
  <c r="K19" i="1"/>
  <c r="AB19" i="1" s="1"/>
  <c r="K18" i="1"/>
  <c r="AA18" i="1" s="1"/>
  <c r="AB18" i="1" l="1"/>
  <c r="AC18" i="1" s="1"/>
  <c r="AD19" i="1"/>
  <c r="AC19" i="1"/>
  <c r="AC20" i="1"/>
  <c r="AD20" i="1"/>
  <c r="AA20" i="1"/>
  <c r="AA19" i="1"/>
  <c r="AC22" i="1" l="1"/>
  <c r="AD18" i="1"/>
</calcChain>
</file>

<file path=xl/sharedStrings.xml><?xml version="1.0" encoding="utf-8"?>
<sst xmlns="http://schemas.openxmlformats.org/spreadsheetml/2006/main" count="93" uniqueCount="84">
  <si>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</si>
  <si>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</si>
  <si>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</si>
  <si>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</si>
  <si>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</si>
  <si>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</si>
  <si>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</si>
  <si>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ПА</t>
  </si>
  <si>
    <t>Наименование подгруппы</t>
  </si>
  <si>
    <t>Компьютеры</t>
  </si>
  <si>
    <t>Наименование группы</t>
  </si>
  <si>
    <t>Оргтехника</t>
  </si>
  <si>
    <t>Предмет закупки</t>
  </si>
  <si>
    <t>Место поставки, выполнения работ или оказания услуг</t>
  </si>
  <si>
    <t>г. Самара, ул. Луначарского, 56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</si>
  <si>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</si>
  <si>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</si>
  <si>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</si>
  <si>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</si>
  <si>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</si>
  <si>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</si>
  <si>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</si>
  <si>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</si>
  <si>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</si>
  <si>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</si>
  <si>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</si>
  <si>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</si>
  <si>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</si>
  <si>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</si>
  <si>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</si>
  <si>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</si>
  <si>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</si>
  <si>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</si>
  <si>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</si>
  <si>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</si>
  <si>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</si>
  <si>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</si>
  <si>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</si>
  <si>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</si>
  <si>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</si>
  <si>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</si>
  <si>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</si>
  <si>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</si>
  <si>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</si>
  <si>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</si>
  <si>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</si>
  <si>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</si>
  <si>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</si>
  <si>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</si>
  <si>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</si>
  <si>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</si>
  <si>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</si>
  <si>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</si>
  <si>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</si>
  <si>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</si>
  <si>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</si>
  <si>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</si>
  <si>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</si>
  <si>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</si>
  <si>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</si>
  <si>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</si>
  <si>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</si>
  <si>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</si>
  <si>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Сервер для Zabbix</t>
  </si>
  <si>
    <t>шт</t>
  </si>
  <si>
    <t>ПК офисный (Стандарт)</t>
  </si>
  <si>
    <t>Планшет на платформе Android Для АИАС</t>
  </si>
  <si>
    <t>Общая НМЦ договора установлена Заказчиком</t>
  </si>
  <si>
    <t>Исполнитель:</t>
  </si>
  <si>
    <t>Захаров Д.В.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</si>
  <si>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</si>
  <si>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</si>
  <si>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</si>
  <si>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</si>
  <si>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</si>
  <si>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</si>
  <si>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Р.Э. Аблякимов</t>
  </si>
  <si>
    <t>Примечание -  пояснение в случае отсутствия возможности использовать ценовую информацию из 3-х источников:</t>
  </si>
  <si>
    <t>Поставщик1</t>
  </si>
  <si>
    <t>Поставщик2</t>
  </si>
  <si>
    <t>Поставщик3</t>
  </si>
  <si>
    <t>Начальник ОСАиТП</t>
  </si>
  <si>
    <t>С.В. Алексеев</t>
  </si>
  <si>
    <t>Поставщик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</si>
</sst>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dd/mm/yy;@"/>
    <numFmt numFmtId="166" formatCode="#,##0.0000"/>
    <numFmt numFmtId="167" formatCode="_-* #,##0.00_р_._-;\-* #,##0.00_р_._-;_-* \-??_р_._-;_-@_-"/>
    <numFmt numFmtId="168" formatCode="#,##0.00_ ;\-#,##0.00\ "/>
  </numFmts>
  <fonts count="15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8"/>
      <name val="Arial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993300"/>
      </left>
      <right style="thin">
        <color rgb="FF993300"/>
      </right>
      <top style="thin">
        <color rgb="FF993300"/>
      </top>
      <bottom style="thin">
        <color rgb="FF9933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7" fontId="14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4" fillId="0" borderId="5" xfId="6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8" fontId="4" fillId="4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6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168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_Лист1" xfId="6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70200</xdr:colOff>
      <xdr:row>21</xdr:row>
      <xdr:rowOff>15840</xdr:rowOff>
    </xdr:from>
    <xdr:to>
      <xdr:col>29</xdr:col>
      <xdr:colOff>2880</xdr:colOff>
      <xdr:row>21</xdr:row>
      <xdr:rowOff>16200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89760" y="6254640"/>
          <a:ext cx="122328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69840</xdr:colOff>
      <xdr:row>18</xdr:row>
      <xdr:rowOff>35280</xdr:rowOff>
    </xdr:from>
    <xdr:to>
      <xdr:col>29</xdr:col>
      <xdr:colOff>2880</xdr:colOff>
      <xdr:row>18</xdr:row>
      <xdr:rowOff>35640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89400" y="5473800"/>
          <a:ext cx="12236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69840</xdr:colOff>
      <xdr:row>20</xdr:row>
      <xdr:rowOff>35280</xdr:rowOff>
    </xdr:from>
    <xdr:to>
      <xdr:col>29</xdr:col>
      <xdr:colOff>2880</xdr:colOff>
      <xdr:row>20</xdr:row>
      <xdr:rowOff>35640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89400" y="5873760"/>
          <a:ext cx="122364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D38"/>
  <sheetViews>
    <sheetView tabSelected="1" view="pageBreakPreview" topLeftCell="A4" zoomScale="70" zoomScaleNormal="70" zoomScaleSheetLayoutView="70" zoomScalePageLayoutView="115" workbookViewId="0">
      <selection activeCell="AM16" sqref="AM16"/>
    </sheetView>
  </sheetViews>
  <sheetFormatPr defaultColWidth="8.85546875" defaultRowHeight="12.75" x14ac:dyDescent="0.2"/>
  <cols>
    <col min="1" max="1" width="4.42578125" style="1" customWidth="1"/>
    <col min="2" max="2" width="9" style="1" customWidth="1"/>
    <col min="3" max="3" width="36.42578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0.140625" style="1" customWidth="1"/>
    <col min="10" max="10" width="14.42578125" style="1" customWidth="1"/>
    <col min="11" max="11" width="25.5703125" style="1" customWidth="1"/>
    <col min="12" max="13" width="12.7109375" style="1" customWidth="1"/>
    <col min="14" max="14" width="13.42578125" style="1" customWidth="1"/>
    <col min="15" max="15" width="11.140625" style="1" customWidth="1"/>
    <col min="16" max="25" width="12.7109375" style="1" hidden="1" customWidth="1"/>
    <col min="26" max="26" width="7.7109375" style="1" hidden="1" customWidth="1"/>
    <col min="27" max="27" width="14.7109375" style="1" customWidth="1"/>
    <col min="28" max="28" width="12" style="1" customWidth="1"/>
    <col min="29" max="29" width="16.5703125" style="1" customWidth="1"/>
    <col min="30" max="30" width="14.28515625" style="1" customWidth="1"/>
    <col min="31" max="836" width="8.85546875" style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75" hidden="1" x14ac:dyDescent="0.2">
      <c r="V3" s="2"/>
      <c r="AA3" s="1" t="s">
        <v>2</v>
      </c>
    </row>
    <row r="4" spans="1:30" ht="16.5" customHeight="1" x14ac:dyDescent="0.25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</row>
    <row r="5" spans="1:30" ht="15.7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 x14ac:dyDescent="0.2">
      <c r="C6" s="6" t="s">
        <v>4</v>
      </c>
      <c r="D6" s="54" t="s">
        <v>5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</row>
    <row r="7" spans="1:30" s="5" customFormat="1" ht="19.5" customHeight="1" x14ac:dyDescent="0.2">
      <c r="C7" s="6" t="s">
        <v>6</v>
      </c>
      <c r="D7" s="54" t="s">
        <v>7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</row>
    <row r="8" spans="1:30" s="5" customFormat="1" ht="19.5" customHeight="1" x14ac:dyDescent="0.2">
      <c r="C8" s="6" t="s">
        <v>8</v>
      </c>
      <c r="D8" s="54" t="s">
        <v>9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</row>
    <row r="9" spans="1:30" s="5" customFormat="1" ht="19.5" customHeight="1" x14ac:dyDescent="0.2">
      <c r="C9" s="6" t="s">
        <v>10</v>
      </c>
      <c r="D9" s="54" t="s">
        <v>11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</row>
    <row r="10" spans="1:30" s="5" customFormat="1" ht="19.5" customHeight="1" x14ac:dyDescent="0.2">
      <c r="C10" s="6" t="s">
        <v>12</v>
      </c>
      <c r="D10" s="54" t="s">
        <v>9</v>
      </c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</row>
    <row r="11" spans="1:30" s="5" customFormat="1" ht="27" customHeight="1" x14ac:dyDescent="0.2">
      <c r="C11" s="6" t="s">
        <v>13</v>
      </c>
      <c r="D11" s="54" t="s">
        <v>14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</row>
    <row r="12" spans="1:30" s="5" customFormat="1" ht="45.75" customHeight="1" x14ac:dyDescent="0.2">
      <c r="C12" s="6" t="s">
        <v>15</v>
      </c>
      <c r="D12" s="54" t="s">
        <v>16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</row>
    <row r="13" spans="1:30" ht="16.5" customHeight="1" x14ac:dyDescent="0.2"/>
    <row r="14" spans="1:30" ht="50.25" customHeight="1" x14ac:dyDescent="0.2">
      <c r="A14" s="52" t="s">
        <v>17</v>
      </c>
      <c r="B14" s="52" t="s">
        <v>18</v>
      </c>
      <c r="C14" s="52" t="s">
        <v>19</v>
      </c>
      <c r="D14" s="52" t="s">
        <v>20</v>
      </c>
      <c r="E14" s="52" t="s">
        <v>21</v>
      </c>
      <c r="F14" s="52" t="s">
        <v>22</v>
      </c>
      <c r="G14" s="52"/>
      <c r="H14" s="52"/>
      <c r="I14" s="52"/>
      <c r="J14" s="55" t="s">
        <v>23</v>
      </c>
      <c r="K14" s="52" t="s">
        <v>24</v>
      </c>
      <c r="L14" s="56" t="s">
        <v>25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7" t="s">
        <v>26</v>
      </c>
      <c r="AB14" s="58" t="s">
        <v>27</v>
      </c>
      <c r="AC14" s="52" t="s">
        <v>28</v>
      </c>
      <c r="AD14" s="51" t="s">
        <v>29</v>
      </c>
    </row>
    <row r="15" spans="1:30" ht="28.5" customHeight="1" x14ac:dyDescent="0.2">
      <c r="A15" s="52"/>
      <c r="B15" s="52"/>
      <c r="C15" s="52"/>
      <c r="D15" s="52"/>
      <c r="E15" s="52"/>
      <c r="F15" s="52" t="s">
        <v>30</v>
      </c>
      <c r="G15" s="52" t="s">
        <v>31</v>
      </c>
      <c r="H15" s="52" t="s">
        <v>32</v>
      </c>
      <c r="I15" s="52" t="s">
        <v>33</v>
      </c>
      <c r="J15" s="55"/>
      <c r="K15" s="55"/>
      <c r="L15" s="53" t="s">
        <v>34</v>
      </c>
      <c r="M15" s="53"/>
      <c r="N15" s="53"/>
      <c r="O15" s="53"/>
      <c r="P15" s="53"/>
      <c r="Q15" s="53" t="s">
        <v>35</v>
      </c>
      <c r="R15" s="53"/>
      <c r="S15" s="53"/>
      <c r="T15" s="53"/>
      <c r="U15" s="53"/>
      <c r="V15" s="52" t="s">
        <v>36</v>
      </c>
      <c r="W15" s="52"/>
      <c r="X15" s="52"/>
      <c r="Y15" s="52"/>
      <c r="Z15" s="52"/>
      <c r="AA15" s="57"/>
      <c r="AB15" s="58"/>
      <c r="AC15" s="58"/>
      <c r="AD15" s="51"/>
    </row>
    <row r="16" spans="1:30" ht="59.25" customHeight="1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5"/>
      <c r="K16" s="55"/>
      <c r="L16" s="8" t="s">
        <v>78</v>
      </c>
      <c r="M16" s="8" t="s">
        <v>79</v>
      </c>
      <c r="N16" s="8" t="s">
        <v>80</v>
      </c>
      <c r="O16" s="8" t="s">
        <v>83</v>
      </c>
      <c r="P16" s="7" t="s">
        <v>37</v>
      </c>
      <c r="Q16" s="7" t="s">
        <v>38</v>
      </c>
      <c r="R16" s="7" t="s">
        <v>39</v>
      </c>
      <c r="S16" s="7" t="s">
        <v>40</v>
      </c>
      <c r="T16" s="7" t="s">
        <v>41</v>
      </c>
      <c r="U16" s="7" t="s">
        <v>42</v>
      </c>
      <c r="V16" s="7" t="s">
        <v>43</v>
      </c>
      <c r="W16" s="7" t="s">
        <v>44</v>
      </c>
      <c r="X16" s="7" t="s">
        <v>45</v>
      </c>
      <c r="Y16" s="7" t="s">
        <v>46</v>
      </c>
      <c r="Z16" s="7" t="s">
        <v>47</v>
      </c>
      <c r="AA16" s="57"/>
      <c r="AB16" s="58"/>
      <c r="AC16" s="58"/>
      <c r="AD16" s="51"/>
    </row>
    <row r="17" spans="1:31" s="13" customFormat="1" ht="15.75" customHeight="1" x14ac:dyDescent="0.2">
      <c r="A17" s="9">
        <v>1</v>
      </c>
      <c r="B17" s="10">
        <v>2</v>
      </c>
      <c r="C17" s="11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9" t="s">
        <v>48</v>
      </c>
      <c r="M17" s="9" t="s">
        <v>49</v>
      </c>
      <c r="N17" s="9" t="s">
        <v>50</v>
      </c>
      <c r="O17" s="9" t="s">
        <v>51</v>
      </c>
      <c r="P17" s="9" t="s">
        <v>52</v>
      </c>
      <c r="Q17" s="9" t="s">
        <v>53</v>
      </c>
      <c r="R17" s="9" t="s">
        <v>54</v>
      </c>
      <c r="S17" s="9" t="s">
        <v>55</v>
      </c>
      <c r="T17" s="9" t="s">
        <v>56</v>
      </c>
      <c r="U17" s="9" t="s">
        <v>57</v>
      </c>
      <c r="V17" s="9" t="s">
        <v>58</v>
      </c>
      <c r="W17" s="9" t="s">
        <v>59</v>
      </c>
      <c r="X17" s="9" t="s">
        <v>60</v>
      </c>
      <c r="Y17" s="9" t="s">
        <v>61</v>
      </c>
      <c r="Z17" s="9" t="s">
        <v>62</v>
      </c>
      <c r="AA17" s="12">
        <v>13</v>
      </c>
      <c r="AB17" s="12">
        <v>14</v>
      </c>
      <c r="AC17" s="12">
        <v>15</v>
      </c>
      <c r="AD17" s="12">
        <v>16</v>
      </c>
      <c r="AE17" s="44"/>
    </row>
    <row r="18" spans="1:31" s="13" customFormat="1" ht="15.75" customHeight="1" x14ac:dyDescent="0.2">
      <c r="A18" s="14">
        <v>1</v>
      </c>
      <c r="B18" s="15" t="s">
        <v>7</v>
      </c>
      <c r="C18" s="16" t="s">
        <v>63</v>
      </c>
      <c r="D18" s="17" t="s">
        <v>64</v>
      </c>
      <c r="E18" s="18">
        <v>1</v>
      </c>
      <c r="F18" s="19"/>
      <c r="G18" s="20"/>
      <c r="H18" s="21"/>
      <c r="I18" s="21"/>
      <c r="J18" s="22">
        <v>1.0379</v>
      </c>
      <c r="K18" s="20" t="str">
        <f t="shared" ref="K18:K20" si="0">IF(SUM(F18)=0,"",F18*J18)</f>
        <v/>
      </c>
      <c r="L18" s="45">
        <v>982210.83333333302</v>
      </c>
      <c r="M18" s="45">
        <v>835488.75</v>
      </c>
      <c r="N18" s="45">
        <v>895833.33333333302</v>
      </c>
      <c r="O18" s="23">
        <v>875000</v>
      </c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>
        <f t="shared" ref="AA18:AA20" si="1">COUNTIF(K18:Z18,"&gt;0")</f>
        <v>4</v>
      </c>
      <c r="AB18" s="25">
        <f t="shared" ref="AB18:AB20" si="2">CEILING(SUM(K18:Z18)/COUNTIF(K18:Z18,"&gt;0"),0.01)</f>
        <v>897133.23</v>
      </c>
      <c r="AC18" s="25">
        <f t="shared" ref="AC18:AC20" si="3">AB18*E18</f>
        <v>897133.23</v>
      </c>
      <c r="AD18" s="24">
        <f t="shared" ref="AD18:AD20" si="4">STDEV(K18:Z18)/AB18*100</f>
        <v>6.9102459738294835</v>
      </c>
      <c r="AE18" s="44"/>
    </row>
    <row r="19" spans="1:31" s="13" customFormat="1" ht="15.75" customHeight="1" x14ac:dyDescent="0.2">
      <c r="A19" s="14">
        <v>2</v>
      </c>
      <c r="B19" s="15" t="s">
        <v>7</v>
      </c>
      <c r="C19" s="16" t="s">
        <v>65</v>
      </c>
      <c r="D19" s="17" t="s">
        <v>64</v>
      </c>
      <c r="E19" s="18">
        <v>50</v>
      </c>
      <c r="F19" s="19"/>
      <c r="G19" s="20"/>
      <c r="H19" s="21"/>
      <c r="I19" s="21"/>
      <c r="J19" s="22">
        <v>1.0379</v>
      </c>
      <c r="K19" s="20" t="str">
        <f t="shared" si="0"/>
        <v/>
      </c>
      <c r="L19" s="45">
        <v>61483.333333333299</v>
      </c>
      <c r="M19" s="45">
        <v>60179.166666666599</v>
      </c>
      <c r="N19" s="45">
        <v>61845.833333333299</v>
      </c>
      <c r="O19" s="23">
        <v>62679.166666666599</v>
      </c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4">
        <f t="shared" si="1"/>
        <v>4</v>
      </c>
      <c r="AB19" s="25">
        <f t="shared" si="2"/>
        <v>61546.880000000005</v>
      </c>
      <c r="AC19" s="25">
        <f t="shared" si="3"/>
        <v>3077344</v>
      </c>
      <c r="AD19" s="24">
        <f t="shared" si="4"/>
        <v>1.6901135833171903</v>
      </c>
      <c r="AE19" s="44"/>
    </row>
    <row r="20" spans="1:31" s="13" customFormat="1" ht="28.5" customHeight="1" x14ac:dyDescent="0.2">
      <c r="A20" s="14">
        <v>3</v>
      </c>
      <c r="B20" s="15" t="s">
        <v>7</v>
      </c>
      <c r="C20" s="16" t="s">
        <v>66</v>
      </c>
      <c r="D20" s="17" t="s">
        <v>64</v>
      </c>
      <c r="E20" s="18">
        <v>17</v>
      </c>
      <c r="F20" s="19"/>
      <c r="G20" s="20"/>
      <c r="H20" s="21"/>
      <c r="I20" s="21"/>
      <c r="J20" s="22">
        <v>1.0379</v>
      </c>
      <c r="K20" s="20" t="str">
        <f t="shared" si="0"/>
        <v/>
      </c>
      <c r="L20" s="45">
        <v>25666.666666666599</v>
      </c>
      <c r="M20" s="45">
        <v>15850.891666666599</v>
      </c>
      <c r="N20" s="45">
        <v>16250</v>
      </c>
      <c r="O20" s="23">
        <v>16708.333333333299</v>
      </c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4">
        <f t="shared" si="1"/>
        <v>4</v>
      </c>
      <c r="AB20" s="25">
        <f t="shared" si="2"/>
        <v>18618.98</v>
      </c>
      <c r="AC20" s="25">
        <f t="shared" si="3"/>
        <v>316522.65999999997</v>
      </c>
      <c r="AD20" s="24">
        <f t="shared" si="4"/>
        <v>25.304850060492111</v>
      </c>
      <c r="AE20" s="44"/>
    </row>
    <row r="21" spans="1:31" s="13" customFormat="1" ht="27.75" customHeight="1" x14ac:dyDescent="0.2">
      <c r="A21" s="14"/>
      <c r="B21" s="15"/>
      <c r="C21" s="16"/>
      <c r="D21" s="17"/>
      <c r="E21" s="18"/>
      <c r="F21" s="19"/>
      <c r="G21" s="20"/>
      <c r="H21" s="21"/>
      <c r="I21" s="21"/>
      <c r="J21" s="22"/>
      <c r="K21" s="20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5"/>
      <c r="AC21" s="25"/>
      <c r="AD21" s="24"/>
      <c r="AE21" s="44"/>
    </row>
    <row r="22" spans="1:31" ht="24" customHeight="1" x14ac:dyDescent="0.2">
      <c r="A22" s="26"/>
      <c r="B22" s="27"/>
      <c r="C22" s="50" t="s">
        <v>67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9"/>
      <c r="AC22" s="29">
        <f>SUM(AC18:AC21)</f>
        <v>4290999.8899999997</v>
      </c>
      <c r="AD22" s="30"/>
    </row>
    <row r="23" spans="1:31" ht="13.5" customHeight="1" x14ac:dyDescent="0.2"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</row>
    <row r="24" spans="1:31" ht="13.5" customHeight="1" x14ac:dyDescent="0.2">
      <c r="L24" s="33"/>
    </row>
    <row r="25" spans="1:31" s="34" customFormat="1" ht="13.5" customHeight="1" x14ac:dyDescent="0.25">
      <c r="C25" s="35" t="s">
        <v>68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31" s="34" customFormat="1" ht="13.5" customHeight="1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1" s="34" customFormat="1" ht="13.5" customHeight="1" x14ac:dyDescent="0.25">
      <c r="C27" s="36">
        <v>44762</v>
      </c>
      <c r="D27" s="37"/>
      <c r="E27" s="37"/>
      <c r="F27" s="46" t="s">
        <v>81</v>
      </c>
      <c r="G27" s="46"/>
      <c r="H27" s="46"/>
      <c r="I27" s="46"/>
      <c r="J27" s="46"/>
      <c r="K27" s="39"/>
      <c r="L27" s="46"/>
      <c r="M27" s="46"/>
      <c r="N27" s="46"/>
      <c r="O27" s="40"/>
      <c r="P27" s="40"/>
      <c r="Q27" s="1"/>
      <c r="R27" s="1"/>
      <c r="S27" s="1"/>
      <c r="T27" s="1"/>
      <c r="U27" s="1"/>
      <c r="V27" s="36" t="s">
        <v>69</v>
      </c>
      <c r="W27" s="36"/>
      <c r="X27" s="36"/>
      <c r="Y27" s="36"/>
      <c r="Z27" s="36"/>
      <c r="AA27" s="47" t="s">
        <v>82</v>
      </c>
      <c r="AB27" s="47"/>
      <c r="AC27" s="41"/>
    </row>
    <row r="28" spans="1:31" s="34" customFormat="1" ht="13.5" customHeight="1" x14ac:dyDescent="0.25">
      <c r="C28" s="42" t="s">
        <v>70</v>
      </c>
      <c r="D28" s="37"/>
      <c r="E28" s="37"/>
      <c r="F28" s="48" t="s">
        <v>71</v>
      </c>
      <c r="G28" s="48"/>
      <c r="H28" s="48"/>
      <c r="I28" s="48"/>
      <c r="J28" s="48"/>
      <c r="K28" s="1"/>
      <c r="L28" s="49" t="s">
        <v>72</v>
      </c>
      <c r="M28" s="49"/>
      <c r="N28" s="49"/>
      <c r="O28" s="40"/>
      <c r="P28" s="40"/>
      <c r="Q28" s="1"/>
      <c r="R28" s="1"/>
      <c r="S28" s="1"/>
      <c r="T28" s="1"/>
      <c r="U28" s="1"/>
      <c r="V28" s="42"/>
      <c r="W28" s="42"/>
      <c r="X28" s="42"/>
      <c r="Y28" s="42"/>
      <c r="Z28" s="42"/>
      <c r="AA28" s="42"/>
      <c r="AB28" s="42"/>
    </row>
    <row r="29" spans="1:31" ht="13.5" customHeight="1" x14ac:dyDescent="0.2">
      <c r="C29" s="43"/>
    </row>
    <row r="30" spans="1:31" ht="13.5" customHeight="1" x14ac:dyDescent="0.2">
      <c r="C30" s="35" t="s">
        <v>73</v>
      </c>
    </row>
    <row r="31" spans="1:31" ht="13.5" customHeight="1" x14ac:dyDescent="0.2"/>
    <row r="32" spans="1:31" x14ac:dyDescent="0.2">
      <c r="C32" s="36">
        <v>44762</v>
      </c>
      <c r="D32" s="37"/>
      <c r="E32" s="37"/>
      <c r="F32" s="46" t="s">
        <v>74</v>
      </c>
      <c r="G32" s="46"/>
      <c r="H32" s="46"/>
      <c r="I32" s="46"/>
      <c r="J32" s="46"/>
      <c r="K32" s="39"/>
      <c r="L32" s="46"/>
      <c r="M32" s="46"/>
      <c r="N32" s="46"/>
      <c r="O32" s="40"/>
      <c r="P32" s="40"/>
      <c r="V32" s="36" t="s">
        <v>75</v>
      </c>
      <c r="W32" s="36"/>
      <c r="X32" s="36"/>
      <c r="Y32" s="36"/>
      <c r="Z32" s="36"/>
      <c r="AA32" s="47" t="s">
        <v>76</v>
      </c>
      <c r="AB32" s="47"/>
    </row>
    <row r="33" spans="3:30" x14ac:dyDescent="0.2">
      <c r="C33" s="42" t="s">
        <v>70</v>
      </c>
      <c r="D33" s="37"/>
      <c r="E33" s="37"/>
      <c r="F33" s="48" t="s">
        <v>71</v>
      </c>
      <c r="G33" s="48"/>
      <c r="H33" s="48"/>
      <c r="I33" s="48"/>
      <c r="J33" s="48"/>
      <c r="L33" s="49" t="s">
        <v>72</v>
      </c>
      <c r="M33" s="49"/>
      <c r="N33" s="49"/>
      <c r="O33" s="40"/>
      <c r="P33" s="40"/>
      <c r="V33" s="42"/>
      <c r="W33" s="42"/>
      <c r="X33" s="42"/>
      <c r="Y33" s="42"/>
      <c r="Z33" s="42"/>
      <c r="AA33" s="42"/>
      <c r="AB33" s="42"/>
    </row>
    <row r="36" spans="3:30" x14ac:dyDescent="0.2">
      <c r="C36" s="35" t="s">
        <v>77</v>
      </c>
    </row>
    <row r="38" spans="3:30" x14ac:dyDescent="0.2"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</row>
  </sheetData>
  <autoFilter ref="A17:AD23"/>
  <mergeCells count="39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2:M22"/>
    <mergeCell ref="F27:J27"/>
    <mergeCell ref="L27:N27"/>
    <mergeCell ref="AA27:AB27"/>
    <mergeCell ref="F28:J28"/>
    <mergeCell ref="L28:N28"/>
    <mergeCell ref="F32:J32"/>
    <mergeCell ref="L32:N32"/>
    <mergeCell ref="AA32:AB32"/>
    <mergeCell ref="F33:J33"/>
    <mergeCell ref="L33:N33"/>
  </mergeCells>
  <dataValidations disablePrompts="1" count="1">
    <dataValidation type="list" allowBlank="1" showInputMessage="1" showErrorMessage="1" sqref="D7:AC7">
      <formula1>подгруппа</formula1>
      <formula2>0</formula2>
    </dataValidation>
  </dataValidations>
  <pageMargins left="0.25" right="0.25" top="0.75" bottom="0.75" header="0.3" footer="0.3"/>
  <pageSetup paperSize="9" scale="54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Шляхова Инна Игоревна</cp:lastModifiedBy>
  <cp:revision>1</cp:revision>
  <cp:lastPrinted>2022-05-24T12:29:10Z</cp:lastPrinted>
  <dcterms:created xsi:type="dcterms:W3CDTF">1996-10-08T23:32:33Z</dcterms:created>
  <dcterms:modified xsi:type="dcterms:W3CDTF">2022-08-16T09:41:02Z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